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15" i="1"/>
  <c r="R15" i="1"/>
  <c r="I17" i="1"/>
  <c r="R17" i="1"/>
  <c r="R18" i="1"/>
  <c r="I7" i="1"/>
  <c r="R7" i="1"/>
  <c r="I20" i="1"/>
  <c r="R20" i="1"/>
  <c r="I21" i="1"/>
  <c r="R21" i="1"/>
  <c r="R9" i="1"/>
  <c r="I23" i="1"/>
  <c r="R23" i="1"/>
  <c r="I16" i="1"/>
  <c r="R16" i="1"/>
  <c r="I11" i="1"/>
  <c r="R11" i="1"/>
  <c r="I26" i="1"/>
  <c r="R26" i="1"/>
  <c r="R29" i="1"/>
  <c r="R32" i="1"/>
  <c r="R35" i="1"/>
  <c r="R30" i="1"/>
  <c r="R33" i="1"/>
  <c r="R36" i="1"/>
  <c r="Q5" i="1"/>
  <c r="R5" i="1"/>
  <c r="Q10" i="1"/>
  <c r="R10" i="1"/>
  <c r="Q4" i="1"/>
  <c r="R4" i="1"/>
  <c r="Q6" i="1"/>
  <c r="R6" i="1"/>
  <c r="Q8" i="1"/>
  <c r="I8" i="1"/>
  <c r="R8" i="1"/>
  <c r="Q12" i="1"/>
  <c r="I12" i="1"/>
  <c r="R12" i="1"/>
  <c r="Q24" i="1"/>
  <c r="R24" i="1"/>
  <c r="Q22" i="1"/>
  <c r="R22" i="1"/>
  <c r="Q13" i="1"/>
  <c r="R13" i="1"/>
  <c r="Q14" i="1"/>
  <c r="R14" i="1"/>
  <c r="Q19" i="1"/>
  <c r="R19" i="1"/>
  <c r="Q25" i="1"/>
  <c r="R25" i="1"/>
  <c r="Q27" i="1"/>
  <c r="R27" i="1"/>
  <c r="Q28" i="1"/>
  <c r="R28" i="1"/>
  <c r="Q31" i="1"/>
  <c r="R31" i="1"/>
  <c r="Q34" i="1"/>
  <c r="R34" i="1"/>
</calcChain>
</file>

<file path=xl/sharedStrings.xml><?xml version="1.0" encoding="utf-8"?>
<sst xmlns="http://schemas.openxmlformats.org/spreadsheetml/2006/main" count="106" uniqueCount="61">
  <si>
    <t>Zawodnik</t>
  </si>
  <si>
    <t>Klub</t>
  </si>
  <si>
    <t>ur.</t>
  </si>
  <si>
    <t>Piotr Kula</t>
  </si>
  <si>
    <t>Rafał Szukiel</t>
  </si>
  <si>
    <t>Miłosz Wojewski</t>
  </si>
  <si>
    <t>Tomasz Kosmicki</t>
  </si>
  <si>
    <t>Michał Jodłowski</t>
  </si>
  <si>
    <t>Łukasz Lesiński</t>
  </si>
  <si>
    <t>Maciej Maląg</t>
  </si>
  <si>
    <t>Paweł Karłowski</t>
  </si>
  <si>
    <t>Tomasz Mikulski</t>
  </si>
  <si>
    <t>Jakub Reszka</t>
  </si>
  <si>
    <t>Marek Michalski</t>
  </si>
  <si>
    <t>KS Spójnia Warszawa</t>
  </si>
  <si>
    <t>junior</t>
  </si>
  <si>
    <t>masters</t>
  </si>
  <si>
    <t>BTŻ Biskupiec</t>
  </si>
  <si>
    <t>AKS OSW Olsztyn</t>
  </si>
  <si>
    <t>WKŻ Wolsztyn</t>
  </si>
  <si>
    <t>SEJK "Pogoń" Szczecin</t>
  </si>
  <si>
    <t>UKS "FIR" Warszawa</t>
  </si>
  <si>
    <t>SKŻ "Hestia" Sopot</t>
  </si>
  <si>
    <t>tak</t>
  </si>
  <si>
    <t>Punkty</t>
  </si>
  <si>
    <t>Puchar PZŻ - 1,2</t>
  </si>
  <si>
    <t>Puchar Warszawy - 1,0</t>
  </si>
  <si>
    <t>Piotr Mazur</t>
  </si>
  <si>
    <t xml:space="preserve">Piotr Pajor </t>
  </si>
  <si>
    <t>Jaremi Zimny</t>
  </si>
  <si>
    <t>Bogusław Nowakowski</t>
  </si>
  <si>
    <t>LOK Garland Gliwice</t>
  </si>
  <si>
    <t>Jacek Binkowski</t>
  </si>
  <si>
    <t>Stanisław Wieteska</t>
  </si>
  <si>
    <t>Jan Kominek</t>
  </si>
  <si>
    <t>SWOS Zegrze</t>
  </si>
  <si>
    <t>Paweł Wasylkowski</t>
  </si>
  <si>
    <t>Nord Cup - 1,0</t>
  </si>
  <si>
    <t>Marek Krause</t>
  </si>
  <si>
    <t>Suma</t>
  </si>
  <si>
    <t>Sopot Finn Cup - 1,0</t>
  </si>
  <si>
    <t>Mistrzostwa Polski Masters - 1,2</t>
  </si>
  <si>
    <t>Marek Kubat</t>
  </si>
  <si>
    <t>Sławomir Wójciński</t>
  </si>
  <si>
    <t>Andre Skarka</t>
  </si>
  <si>
    <t>YKP San Francisco</t>
  </si>
  <si>
    <t>Jarosław Wojewski</t>
  </si>
  <si>
    <t>ChKŻ Chojnice</t>
  </si>
  <si>
    <t>Mariusz Świstelnicki</t>
  </si>
  <si>
    <t>Szczecińskie Centrum Żeglarskie</t>
  </si>
  <si>
    <t>Jan Okulicz-Kozaryn</t>
  </si>
  <si>
    <t>Wojciech Jankowski</t>
  </si>
  <si>
    <t>BKŻ Bydgoszcz</t>
  </si>
  <si>
    <t>Witold Tejkowski</t>
  </si>
  <si>
    <t>Adam Wełniński</t>
  </si>
  <si>
    <t>LKS Charzykowy</t>
  </si>
  <si>
    <t>Bogdan Babiński</t>
  </si>
  <si>
    <t>Wojciech Hapke</t>
  </si>
  <si>
    <t>niestowarzyszony</t>
  </si>
  <si>
    <t>Suma - powtórzenie</t>
  </si>
  <si>
    <r>
      <t>Ranking Pucharu Polski 2012</t>
    </r>
    <r>
      <rPr>
        <sz val="12"/>
        <color theme="1"/>
        <rFont val="Calibri"/>
        <family val="2"/>
        <scheme val="minor"/>
      </rPr>
      <t xml:space="preserve"> po Sopot Finn Cup i MPM2012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</si>
</sst>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0" fontId="1" fillId="0" borderId="0" xfId="0" applyFont="1"/>
  </cellXfs>
  <cellStyles count="7">
    <cellStyle name="Hiperłącze" xfId="1" builtinId="8" hidden="1"/>
    <cellStyle name="Hiperłącze" xfId="3" builtinId="8" hidden="1"/>
    <cellStyle name="Hiperłącze" xfId="5" builtinId="8" hidden="1"/>
    <cellStyle name="Standardowy" xfId="0" builtinId="0"/>
    <cellStyle name="Użyte hiperłącze" xfId="2" builtinId="9" hidden="1"/>
    <cellStyle name="Użyte hiperłącze" xfId="4" builtinId="9" hidden="1"/>
    <cellStyle name="Użyte hiperłącze" xfId="6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B4" sqref="B4"/>
    </sheetView>
  </sheetViews>
  <sheetFormatPr baseColWidth="10" defaultColWidth="8.83203125" defaultRowHeight="14" x14ac:dyDescent="0"/>
  <cols>
    <col min="1" max="1" width="4.1640625" customWidth="1"/>
    <col min="2" max="2" width="22.5" customWidth="1"/>
    <col min="3" max="3" width="20.83203125" customWidth="1"/>
    <col min="8" max="8" width="15.6640625" customWidth="1"/>
    <col min="9" max="9" width="7.1640625" customWidth="1"/>
    <col min="10" max="10" width="20.5" customWidth="1"/>
    <col min="11" max="11" width="7.5" customWidth="1"/>
    <col min="12" max="12" width="14.1640625" customWidth="1"/>
    <col min="14" max="14" width="19.5" customWidth="1"/>
    <col min="15" max="15" width="9.5" customWidth="1"/>
    <col min="16" max="16" width="29.33203125" customWidth="1"/>
    <col min="18" max="18" width="9.83203125" customWidth="1"/>
    <col min="19" max="19" width="9.5" customWidth="1"/>
  </cols>
  <sheetData>
    <row r="1" spans="1:18" ht="15">
      <c r="B1" s="2" t="s">
        <v>60</v>
      </c>
    </row>
    <row r="3" spans="1:18" s="1" customFormat="1">
      <c r="B3" s="1" t="s">
        <v>0</v>
      </c>
      <c r="C3" s="1" t="s">
        <v>1</v>
      </c>
      <c r="D3" s="1" t="s">
        <v>2</v>
      </c>
      <c r="E3" s="1" t="s">
        <v>15</v>
      </c>
      <c r="F3" s="1" t="s">
        <v>16</v>
      </c>
      <c r="G3" s="1" t="s">
        <v>39</v>
      </c>
      <c r="H3" s="1" t="s">
        <v>25</v>
      </c>
      <c r="I3" s="1" t="s">
        <v>24</v>
      </c>
      <c r="J3" s="1" t="s">
        <v>26</v>
      </c>
      <c r="K3" s="1" t="s">
        <v>24</v>
      </c>
      <c r="L3" s="1" t="s">
        <v>37</v>
      </c>
      <c r="M3" s="1" t="s">
        <v>24</v>
      </c>
      <c r="N3" s="1" t="s">
        <v>40</v>
      </c>
      <c r="O3" s="1" t="s">
        <v>24</v>
      </c>
      <c r="P3" s="1" t="s">
        <v>41</v>
      </c>
      <c r="Q3" s="1" t="s">
        <v>24</v>
      </c>
      <c r="R3" s="1" t="s">
        <v>59</v>
      </c>
    </row>
    <row r="4" spans="1:18">
      <c r="A4">
        <v>1</v>
      </c>
      <c r="B4" t="s">
        <v>28</v>
      </c>
      <c r="C4" t="s">
        <v>14</v>
      </c>
      <c r="D4">
        <v>1960</v>
      </c>
      <c r="F4" t="s">
        <v>23</v>
      </c>
      <c r="G4">
        <f>(I4+K4+M4+O4+Q4)</f>
        <v>42.8</v>
      </c>
      <c r="J4">
        <v>2</v>
      </c>
      <c r="K4">
        <v>11</v>
      </c>
      <c r="L4">
        <v>1</v>
      </c>
      <c r="M4">
        <v>7.5</v>
      </c>
      <c r="N4">
        <v>6</v>
      </c>
      <c r="O4">
        <v>7</v>
      </c>
      <c r="P4">
        <v>3</v>
      </c>
      <c r="Q4">
        <f>(16-P4+1)*1.2+0.5</f>
        <v>17.3</v>
      </c>
      <c r="R4">
        <f t="shared" ref="R4:R36" si="0">(I4+K4+M4+O4+Q4)</f>
        <v>42.8</v>
      </c>
    </row>
    <row r="5" spans="1:18">
      <c r="A5">
        <v>2</v>
      </c>
      <c r="B5" t="s">
        <v>30</v>
      </c>
      <c r="C5" t="s">
        <v>31</v>
      </c>
      <c r="D5">
        <v>1957</v>
      </c>
      <c r="F5" t="s">
        <v>23</v>
      </c>
      <c r="G5">
        <f t="shared" ref="G5:G36" si="1">(I5+K5+M5+O5+Q5)</f>
        <v>42.2</v>
      </c>
      <c r="J5">
        <v>4</v>
      </c>
      <c r="K5">
        <v>8</v>
      </c>
      <c r="L5">
        <v>3</v>
      </c>
      <c r="M5">
        <v>4.5</v>
      </c>
      <c r="N5">
        <v>4</v>
      </c>
      <c r="O5">
        <v>9</v>
      </c>
      <c r="P5">
        <v>1</v>
      </c>
      <c r="Q5">
        <f>(16-P5+1)*1.2+1.5</f>
        <v>20.7</v>
      </c>
      <c r="R5">
        <f t="shared" si="0"/>
        <v>42.2</v>
      </c>
    </row>
    <row r="6" spans="1:18">
      <c r="A6">
        <v>3</v>
      </c>
      <c r="B6" t="s">
        <v>32</v>
      </c>
      <c r="C6" t="s">
        <v>14</v>
      </c>
      <c r="D6">
        <v>1957</v>
      </c>
      <c r="F6" t="s">
        <v>23</v>
      </c>
      <c r="G6">
        <f t="shared" si="1"/>
        <v>35.4</v>
      </c>
      <c r="J6">
        <v>5</v>
      </c>
      <c r="K6">
        <v>7</v>
      </c>
      <c r="L6">
        <v>2</v>
      </c>
      <c r="M6">
        <v>6</v>
      </c>
      <c r="N6">
        <v>5</v>
      </c>
      <c r="O6">
        <v>8</v>
      </c>
      <c r="P6">
        <v>5</v>
      </c>
      <c r="Q6">
        <f>(16-P6+1)*1.2</f>
        <v>14.399999999999999</v>
      </c>
      <c r="R6">
        <f t="shared" si="0"/>
        <v>35.4</v>
      </c>
    </row>
    <row r="7" spans="1:18">
      <c r="A7">
        <v>4</v>
      </c>
      <c r="B7" t="s">
        <v>5</v>
      </c>
      <c r="C7" t="s">
        <v>20</v>
      </c>
      <c r="D7">
        <v>1991</v>
      </c>
      <c r="E7" t="s">
        <v>23</v>
      </c>
      <c r="G7">
        <f t="shared" si="1"/>
        <v>24.9</v>
      </c>
      <c r="H7">
        <v>3</v>
      </c>
      <c r="I7">
        <f>(9+0.5)*1.2</f>
        <v>11.4</v>
      </c>
      <c r="N7">
        <v>1</v>
      </c>
      <c r="O7">
        <v>13.5</v>
      </c>
      <c r="R7">
        <f t="shared" si="0"/>
        <v>24.9</v>
      </c>
    </row>
    <row r="8" spans="1:18">
      <c r="A8">
        <v>5</v>
      </c>
      <c r="B8" t="s">
        <v>11</v>
      </c>
      <c r="C8" t="s">
        <v>22</v>
      </c>
      <c r="D8">
        <v>1960</v>
      </c>
      <c r="F8" t="s">
        <v>23</v>
      </c>
      <c r="G8">
        <f t="shared" si="1"/>
        <v>22.2</v>
      </c>
      <c r="H8">
        <v>9</v>
      </c>
      <c r="I8">
        <f>3*1.2</f>
        <v>3.5999999999999996</v>
      </c>
      <c r="L8">
        <v>4</v>
      </c>
      <c r="M8">
        <v>3</v>
      </c>
      <c r="N8">
        <v>7</v>
      </c>
      <c r="O8">
        <v>6</v>
      </c>
      <c r="P8">
        <v>9</v>
      </c>
      <c r="Q8">
        <f>(16-P8+1)*1.2</f>
        <v>9.6</v>
      </c>
      <c r="R8">
        <f t="shared" si="0"/>
        <v>22.2</v>
      </c>
    </row>
    <row r="9" spans="1:18">
      <c r="A9">
        <v>6</v>
      </c>
      <c r="B9" t="s">
        <v>29</v>
      </c>
      <c r="C9" t="s">
        <v>19</v>
      </c>
      <c r="D9">
        <v>1994</v>
      </c>
      <c r="E9" t="s">
        <v>23</v>
      </c>
      <c r="G9">
        <f t="shared" si="1"/>
        <v>21.5</v>
      </c>
      <c r="J9">
        <v>3</v>
      </c>
      <c r="K9">
        <v>9.5</v>
      </c>
      <c r="N9">
        <v>2</v>
      </c>
      <c r="O9">
        <v>12</v>
      </c>
      <c r="R9">
        <f t="shared" si="0"/>
        <v>21.5</v>
      </c>
    </row>
    <row r="10" spans="1:18">
      <c r="A10">
        <v>7</v>
      </c>
      <c r="B10" t="s">
        <v>46</v>
      </c>
      <c r="C10" t="s">
        <v>47</v>
      </c>
      <c r="D10">
        <v>1964</v>
      </c>
      <c r="F10" t="s">
        <v>23</v>
      </c>
      <c r="G10">
        <f t="shared" si="1"/>
        <v>19</v>
      </c>
      <c r="P10">
        <v>2</v>
      </c>
      <c r="Q10">
        <f>(16-P10+1)*1.2+1</f>
        <v>19</v>
      </c>
      <c r="R10">
        <f t="shared" si="0"/>
        <v>19</v>
      </c>
    </row>
    <row r="11" spans="1:18">
      <c r="A11">
        <v>8</v>
      </c>
      <c r="B11" t="s">
        <v>8</v>
      </c>
      <c r="C11" t="s">
        <v>20</v>
      </c>
      <c r="D11">
        <v>1984</v>
      </c>
      <c r="G11">
        <f t="shared" si="1"/>
        <v>18.2</v>
      </c>
      <c r="H11">
        <v>6</v>
      </c>
      <c r="I11">
        <f>6*1.2</f>
        <v>7.1999999999999993</v>
      </c>
      <c r="N11">
        <v>3</v>
      </c>
      <c r="O11">
        <v>11</v>
      </c>
      <c r="R11">
        <f t="shared" si="0"/>
        <v>18.2</v>
      </c>
    </row>
    <row r="12" spans="1:18">
      <c r="A12">
        <v>9</v>
      </c>
      <c r="B12" t="s">
        <v>13</v>
      </c>
      <c r="C12" t="s">
        <v>14</v>
      </c>
      <c r="D12">
        <v>1962</v>
      </c>
      <c r="F12" t="s">
        <v>23</v>
      </c>
      <c r="G12">
        <f t="shared" si="1"/>
        <v>17.2</v>
      </c>
      <c r="H12">
        <v>11</v>
      </c>
      <c r="I12">
        <f>1*1.2</f>
        <v>1.2</v>
      </c>
      <c r="J12">
        <v>8</v>
      </c>
      <c r="K12">
        <v>4</v>
      </c>
      <c r="P12">
        <v>7</v>
      </c>
      <c r="Q12">
        <f>(16-P12+1)*1.2</f>
        <v>12</v>
      </c>
      <c r="R12">
        <f t="shared" si="0"/>
        <v>17.2</v>
      </c>
    </row>
    <row r="13" spans="1:18">
      <c r="A13">
        <v>10</v>
      </c>
      <c r="B13" t="s">
        <v>38</v>
      </c>
      <c r="C13" t="s">
        <v>22</v>
      </c>
      <c r="D13">
        <v>1970</v>
      </c>
      <c r="F13" t="s">
        <v>23</v>
      </c>
      <c r="G13">
        <f t="shared" si="1"/>
        <v>17.2</v>
      </c>
      <c r="N13">
        <v>9</v>
      </c>
      <c r="O13">
        <v>4</v>
      </c>
      <c r="P13">
        <v>6</v>
      </c>
      <c r="Q13">
        <f>(16-P13+1)*1.2</f>
        <v>13.2</v>
      </c>
      <c r="R13">
        <f t="shared" si="0"/>
        <v>17.2</v>
      </c>
    </row>
    <row r="14" spans="1:18">
      <c r="A14">
        <v>11</v>
      </c>
      <c r="B14" t="s">
        <v>44</v>
      </c>
      <c r="C14" t="s">
        <v>45</v>
      </c>
      <c r="D14">
        <v>1957</v>
      </c>
      <c r="F14" t="s">
        <v>23</v>
      </c>
      <c r="G14">
        <f t="shared" si="1"/>
        <v>15.6</v>
      </c>
      <c r="P14">
        <v>4</v>
      </c>
      <c r="Q14">
        <f>(16-P14+1)*1.2</f>
        <v>15.6</v>
      </c>
      <c r="R14">
        <f t="shared" si="0"/>
        <v>15.6</v>
      </c>
    </row>
    <row r="15" spans="1:18">
      <c r="A15">
        <v>12</v>
      </c>
      <c r="B15" t="s">
        <v>3</v>
      </c>
      <c r="C15" t="s">
        <v>17</v>
      </c>
      <c r="D15">
        <v>1987</v>
      </c>
      <c r="G15">
        <f t="shared" si="1"/>
        <v>15</v>
      </c>
      <c r="H15">
        <v>1</v>
      </c>
      <c r="I15">
        <f>(11+1.5)*1.2</f>
        <v>15</v>
      </c>
      <c r="R15">
        <f t="shared" si="0"/>
        <v>15</v>
      </c>
    </row>
    <row r="16" spans="1:18">
      <c r="A16">
        <v>13</v>
      </c>
      <c r="B16" t="s">
        <v>12</v>
      </c>
      <c r="C16" t="s">
        <v>14</v>
      </c>
      <c r="D16">
        <v>1996</v>
      </c>
      <c r="E16" t="s">
        <v>23</v>
      </c>
      <c r="G16">
        <f t="shared" si="1"/>
        <v>13.4</v>
      </c>
      <c r="H16">
        <v>10</v>
      </c>
      <c r="I16">
        <f>2*1.2</f>
        <v>2.4</v>
      </c>
      <c r="J16">
        <v>6</v>
      </c>
      <c r="K16">
        <v>6</v>
      </c>
      <c r="N16">
        <v>8</v>
      </c>
      <c r="O16">
        <v>5</v>
      </c>
      <c r="R16">
        <f t="shared" si="0"/>
        <v>13.4</v>
      </c>
    </row>
    <row r="17" spans="1:18">
      <c r="A17">
        <v>14</v>
      </c>
      <c r="B17" t="s">
        <v>4</v>
      </c>
      <c r="C17" t="s">
        <v>18</v>
      </c>
      <c r="D17">
        <v>1976</v>
      </c>
      <c r="G17">
        <f t="shared" si="1"/>
        <v>13.2</v>
      </c>
      <c r="H17">
        <v>2</v>
      </c>
      <c r="I17">
        <f>(10+1)*1.2</f>
        <v>13.2</v>
      </c>
      <c r="R17">
        <f t="shared" si="0"/>
        <v>13.2</v>
      </c>
    </row>
    <row r="18" spans="1:18">
      <c r="A18">
        <v>15</v>
      </c>
      <c r="B18" t="s">
        <v>27</v>
      </c>
      <c r="C18" t="s">
        <v>14</v>
      </c>
      <c r="D18">
        <v>1985</v>
      </c>
      <c r="G18">
        <f t="shared" si="1"/>
        <v>12.5</v>
      </c>
      <c r="J18">
        <v>1</v>
      </c>
      <c r="K18">
        <v>12.5</v>
      </c>
      <c r="R18">
        <f t="shared" si="0"/>
        <v>12.5</v>
      </c>
    </row>
    <row r="19" spans="1:18">
      <c r="A19">
        <v>16</v>
      </c>
      <c r="B19" t="s">
        <v>48</v>
      </c>
      <c r="C19" t="s">
        <v>49</v>
      </c>
      <c r="D19">
        <v>1960</v>
      </c>
      <c r="F19" t="s">
        <v>23</v>
      </c>
      <c r="G19">
        <f t="shared" si="1"/>
        <v>10.799999999999999</v>
      </c>
      <c r="P19">
        <v>8</v>
      </c>
      <c r="Q19">
        <f>(16-P19+1)*1.2</f>
        <v>10.799999999999999</v>
      </c>
      <c r="R19">
        <f t="shared" si="0"/>
        <v>10.799999999999999</v>
      </c>
    </row>
    <row r="20" spans="1:18">
      <c r="A20">
        <v>17</v>
      </c>
      <c r="B20" t="s">
        <v>10</v>
      </c>
      <c r="C20" t="s">
        <v>14</v>
      </c>
      <c r="D20">
        <v>1991</v>
      </c>
      <c r="E20" t="s">
        <v>23</v>
      </c>
      <c r="G20">
        <f t="shared" si="1"/>
        <v>9.8000000000000007</v>
      </c>
      <c r="H20">
        <v>8</v>
      </c>
      <c r="I20">
        <f>4*1.2</f>
        <v>4.8</v>
      </c>
      <c r="J20">
        <v>7</v>
      </c>
      <c r="K20">
        <v>5</v>
      </c>
      <c r="R20">
        <f t="shared" si="0"/>
        <v>9.8000000000000007</v>
      </c>
    </row>
    <row r="21" spans="1:18">
      <c r="A21">
        <v>18</v>
      </c>
      <c r="B21" t="s">
        <v>6</v>
      </c>
      <c r="C21" t="s">
        <v>19</v>
      </c>
      <c r="D21">
        <v>1986</v>
      </c>
      <c r="G21">
        <f t="shared" si="1"/>
        <v>9.6</v>
      </c>
      <c r="H21">
        <v>4</v>
      </c>
      <c r="I21">
        <f>8*1.2</f>
        <v>9.6</v>
      </c>
      <c r="R21">
        <f t="shared" si="0"/>
        <v>9.6</v>
      </c>
    </row>
    <row r="22" spans="1:18">
      <c r="A22">
        <v>19</v>
      </c>
      <c r="B22" t="s">
        <v>50</v>
      </c>
      <c r="C22" t="s">
        <v>21</v>
      </c>
      <c r="D22">
        <v>1943</v>
      </c>
      <c r="F22" t="s">
        <v>23</v>
      </c>
      <c r="G22">
        <f t="shared" si="1"/>
        <v>9.4</v>
      </c>
      <c r="L22">
        <v>6</v>
      </c>
      <c r="M22">
        <v>1</v>
      </c>
      <c r="P22">
        <v>10</v>
      </c>
      <c r="Q22">
        <f>(16-P22+1)*1.2</f>
        <v>8.4</v>
      </c>
      <c r="R22">
        <f t="shared" si="0"/>
        <v>9.4</v>
      </c>
    </row>
    <row r="23" spans="1:18">
      <c r="A23">
        <v>20</v>
      </c>
      <c r="B23" t="s">
        <v>7</v>
      </c>
      <c r="C23" t="s">
        <v>21</v>
      </c>
      <c r="D23">
        <v>1991</v>
      </c>
      <c r="E23" t="s">
        <v>23</v>
      </c>
      <c r="G23">
        <f t="shared" si="1"/>
        <v>8.4</v>
      </c>
      <c r="H23">
        <v>5</v>
      </c>
      <c r="I23">
        <f>7*1.2</f>
        <v>8.4</v>
      </c>
      <c r="R23">
        <f t="shared" si="0"/>
        <v>8.4</v>
      </c>
    </row>
    <row r="24" spans="1:18">
      <c r="A24">
        <v>21</v>
      </c>
      <c r="B24" t="s">
        <v>34</v>
      </c>
      <c r="C24" t="s">
        <v>35</v>
      </c>
      <c r="D24">
        <v>1954</v>
      </c>
      <c r="F24" t="s">
        <v>23</v>
      </c>
      <c r="G24">
        <f t="shared" si="1"/>
        <v>8</v>
      </c>
      <c r="J24">
        <v>10</v>
      </c>
      <c r="K24">
        <v>2</v>
      </c>
      <c r="P24">
        <v>12</v>
      </c>
      <c r="Q24">
        <f>(16-P24+1)*1.2</f>
        <v>6</v>
      </c>
      <c r="R24">
        <f t="shared" si="0"/>
        <v>8</v>
      </c>
    </row>
    <row r="25" spans="1:18">
      <c r="A25">
        <v>22</v>
      </c>
      <c r="B25" t="s">
        <v>51</v>
      </c>
      <c r="C25" t="s">
        <v>14</v>
      </c>
      <c r="D25">
        <v>1939</v>
      </c>
      <c r="F25" t="s">
        <v>23</v>
      </c>
      <c r="G25">
        <f t="shared" si="1"/>
        <v>7.1999999999999993</v>
      </c>
      <c r="P25">
        <v>11</v>
      </c>
      <c r="Q25">
        <f>(16-P25+1)*1.2</f>
        <v>7.1999999999999993</v>
      </c>
      <c r="R25">
        <f t="shared" si="0"/>
        <v>7.1999999999999993</v>
      </c>
    </row>
    <row r="26" spans="1:18">
      <c r="A26">
        <v>23</v>
      </c>
      <c r="B26" t="s">
        <v>9</v>
      </c>
      <c r="C26" t="s">
        <v>21</v>
      </c>
      <c r="D26">
        <v>1991</v>
      </c>
      <c r="E26" t="s">
        <v>23</v>
      </c>
      <c r="G26">
        <f t="shared" si="1"/>
        <v>6</v>
      </c>
      <c r="H26">
        <v>7</v>
      </c>
      <c r="I26">
        <f>5*1.2</f>
        <v>6</v>
      </c>
      <c r="R26">
        <f t="shared" si="0"/>
        <v>6</v>
      </c>
    </row>
    <row r="27" spans="1:18">
      <c r="A27">
        <v>24</v>
      </c>
      <c r="B27" t="s">
        <v>53</v>
      </c>
      <c r="C27" t="s">
        <v>52</v>
      </c>
      <c r="D27">
        <v>1955</v>
      </c>
      <c r="F27" t="s">
        <v>23</v>
      </c>
      <c r="G27">
        <f t="shared" si="1"/>
        <v>4.8</v>
      </c>
      <c r="P27">
        <v>13</v>
      </c>
      <c r="Q27">
        <f>(16-P27+1)*1.2</f>
        <v>4.8</v>
      </c>
      <c r="R27">
        <f t="shared" si="0"/>
        <v>4.8</v>
      </c>
    </row>
    <row r="28" spans="1:18">
      <c r="A28">
        <v>25</v>
      </c>
      <c r="B28" t="s">
        <v>54</v>
      </c>
      <c r="C28" t="s">
        <v>55</v>
      </c>
      <c r="D28">
        <v>1950</v>
      </c>
      <c r="F28" t="s">
        <v>23</v>
      </c>
      <c r="G28">
        <f t="shared" si="1"/>
        <v>3.5999999999999996</v>
      </c>
      <c r="P28">
        <v>14</v>
      </c>
      <c r="Q28">
        <f>(16-P28+1)*1.2</f>
        <v>3.5999999999999996</v>
      </c>
      <c r="R28">
        <f t="shared" si="0"/>
        <v>3.5999999999999996</v>
      </c>
    </row>
    <row r="29" spans="1:18">
      <c r="A29">
        <v>26</v>
      </c>
      <c r="B29" t="s">
        <v>33</v>
      </c>
      <c r="C29" t="s">
        <v>14</v>
      </c>
      <c r="D29">
        <v>1952</v>
      </c>
      <c r="F29" t="s">
        <v>23</v>
      </c>
      <c r="G29">
        <f t="shared" si="1"/>
        <v>3</v>
      </c>
      <c r="J29">
        <v>9</v>
      </c>
      <c r="K29">
        <v>3</v>
      </c>
      <c r="R29">
        <f t="shared" si="0"/>
        <v>3</v>
      </c>
    </row>
    <row r="30" spans="1:18">
      <c r="A30">
        <v>27</v>
      </c>
      <c r="B30" t="s">
        <v>36</v>
      </c>
      <c r="G30">
        <f t="shared" si="1"/>
        <v>3</v>
      </c>
      <c r="N30">
        <v>10</v>
      </c>
      <c r="O30">
        <v>3</v>
      </c>
      <c r="R30">
        <f t="shared" si="0"/>
        <v>3</v>
      </c>
    </row>
    <row r="31" spans="1:18">
      <c r="A31">
        <v>28</v>
      </c>
      <c r="B31" t="s">
        <v>56</v>
      </c>
      <c r="C31" t="s">
        <v>47</v>
      </c>
      <c r="D31">
        <v>1960</v>
      </c>
      <c r="F31" t="s">
        <v>23</v>
      </c>
      <c r="G31">
        <f t="shared" si="1"/>
        <v>2.4</v>
      </c>
      <c r="P31">
        <v>15</v>
      </c>
      <c r="Q31">
        <f>(16-P31+1)*1.2</f>
        <v>2.4</v>
      </c>
      <c r="R31">
        <f t="shared" si="0"/>
        <v>2.4</v>
      </c>
    </row>
    <row r="32" spans="1:18">
      <c r="A32">
        <v>29</v>
      </c>
      <c r="B32" t="s">
        <v>38</v>
      </c>
      <c r="C32" t="s">
        <v>22</v>
      </c>
      <c r="D32">
        <v>1970</v>
      </c>
      <c r="F32" t="s">
        <v>23</v>
      </c>
      <c r="G32">
        <f t="shared" si="1"/>
        <v>2</v>
      </c>
      <c r="L32">
        <v>5</v>
      </c>
      <c r="M32">
        <v>2</v>
      </c>
      <c r="R32">
        <f t="shared" si="0"/>
        <v>2</v>
      </c>
    </row>
    <row r="33" spans="1:18">
      <c r="A33">
        <v>30</v>
      </c>
      <c r="B33" t="s">
        <v>42</v>
      </c>
      <c r="G33">
        <f t="shared" si="1"/>
        <v>2</v>
      </c>
      <c r="N33">
        <v>11</v>
      </c>
      <c r="O33">
        <v>2</v>
      </c>
      <c r="R33">
        <f t="shared" si="0"/>
        <v>2</v>
      </c>
    </row>
    <row r="34" spans="1:18">
      <c r="A34">
        <v>31</v>
      </c>
      <c r="B34" t="s">
        <v>57</v>
      </c>
      <c r="C34" t="s">
        <v>58</v>
      </c>
      <c r="D34">
        <v>1966</v>
      </c>
      <c r="F34" t="s">
        <v>23</v>
      </c>
      <c r="G34">
        <f t="shared" si="1"/>
        <v>1.2</v>
      </c>
      <c r="P34">
        <v>16</v>
      </c>
      <c r="Q34">
        <f>(16-P34+1)*1.2</f>
        <v>1.2</v>
      </c>
      <c r="R34">
        <f t="shared" si="0"/>
        <v>1.2</v>
      </c>
    </row>
    <row r="35" spans="1:18">
      <c r="A35">
        <v>32</v>
      </c>
      <c r="B35" t="s">
        <v>36</v>
      </c>
      <c r="C35" t="s">
        <v>14</v>
      </c>
      <c r="D35">
        <v>1995</v>
      </c>
      <c r="E35" t="s">
        <v>23</v>
      </c>
      <c r="G35">
        <f t="shared" si="1"/>
        <v>1</v>
      </c>
      <c r="J35">
        <v>11</v>
      </c>
      <c r="K35">
        <v>1</v>
      </c>
      <c r="R35">
        <f t="shared" si="0"/>
        <v>1</v>
      </c>
    </row>
    <row r="36" spans="1:18">
      <c r="A36">
        <v>33</v>
      </c>
      <c r="B36" t="s">
        <v>43</v>
      </c>
      <c r="G36">
        <f t="shared" si="1"/>
        <v>1</v>
      </c>
      <c r="N36">
        <v>12</v>
      </c>
      <c r="O36">
        <v>1</v>
      </c>
      <c r="R36">
        <f t="shared" si="0"/>
        <v>1</v>
      </c>
    </row>
    <row r="37" spans="1:18">
      <c r="A37">
        <v>34</v>
      </c>
    </row>
    <row r="38" spans="1:18">
      <c r="A38">
        <v>35</v>
      </c>
    </row>
    <row r="39" spans="1:18">
      <c r="A39">
        <v>36</v>
      </c>
    </row>
    <row r="40" spans="1:18">
      <c r="A40">
        <v>37</v>
      </c>
    </row>
    <row r="41" spans="1:18">
      <c r="A41">
        <v>38</v>
      </c>
    </row>
    <row r="42" spans="1:18">
      <c r="A42">
        <v>39</v>
      </c>
    </row>
    <row r="43" spans="1:18">
      <c r="A43">
        <v>40</v>
      </c>
    </row>
  </sheetData>
  <sortState ref="B4:R36">
    <sortCondition descending="1" ref="R3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Pajor</cp:lastModifiedBy>
  <dcterms:created xsi:type="dcterms:W3CDTF">2012-07-17T13:47:15Z</dcterms:created>
  <dcterms:modified xsi:type="dcterms:W3CDTF">2012-09-14T16:21:47Z</dcterms:modified>
</cp:coreProperties>
</file>